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ate1904="1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am\Downloads\paid excels\montly-timesheet\Monthly-Travel-Monthly-Break-Horizontal\"/>
    </mc:Choice>
  </mc:AlternateContent>
  <xr:revisionPtr revIDLastSave="0" documentId="13_ncr:1_{CD2161C5-2548-4DCB-B33E-C2BEB248B3D3}" xr6:coauthVersionLast="43" xr6:coauthVersionMax="43" xr10:uidLastSave="{00000000-0000-0000-0000-000000000000}"/>
  <bookViews>
    <workbookView xWindow="-120" yWindow="-120" windowWidth="29040" windowHeight="15840" tabRatio="593" xr2:uid="{00000000-000D-0000-FFFF-FFFF00000000}"/>
  </bookViews>
  <sheets>
    <sheet name="overtime-day-extra-nobreak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6" i="6" l="1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J11" i="6"/>
  <c r="H11" i="6" s="1"/>
  <c r="J12" i="6"/>
  <c r="H12" i="6" s="1"/>
  <c r="J13" i="6"/>
  <c r="H13" i="6" s="1"/>
  <c r="J14" i="6"/>
  <c r="H14" i="6" s="1"/>
  <c r="J15" i="6"/>
  <c r="H15" i="6" s="1"/>
  <c r="J16" i="6"/>
  <c r="H16" i="6" s="1"/>
  <c r="J17" i="6"/>
  <c r="H17" i="6" s="1"/>
  <c r="J18" i="6"/>
  <c r="H18" i="6" s="1"/>
  <c r="J19" i="6"/>
  <c r="H19" i="6" s="1"/>
  <c r="J20" i="6"/>
  <c r="H20" i="6" s="1"/>
  <c r="J21" i="6"/>
  <c r="H21" i="6" s="1"/>
  <c r="J22" i="6"/>
  <c r="H22" i="6" s="1"/>
  <c r="J23" i="6"/>
  <c r="H23" i="6" s="1"/>
  <c r="J24" i="6"/>
  <c r="H24" i="6" s="1"/>
  <c r="J25" i="6"/>
  <c r="H25" i="6" s="1"/>
  <c r="J26" i="6"/>
  <c r="H26" i="6" s="1"/>
  <c r="J27" i="6"/>
  <c r="H27" i="6" s="1"/>
  <c r="J28" i="6"/>
  <c r="H28" i="6" s="1"/>
  <c r="J29" i="6"/>
  <c r="H29" i="6" s="1"/>
  <c r="J30" i="6"/>
  <c r="H30" i="6" s="1"/>
  <c r="J31" i="6"/>
  <c r="H31" i="6" s="1"/>
  <c r="J32" i="6"/>
  <c r="H32" i="6" s="1"/>
  <c r="J33" i="6"/>
  <c r="H33" i="6" s="1"/>
  <c r="J34" i="6"/>
  <c r="H34" i="6" s="1"/>
  <c r="J35" i="6"/>
  <c r="H35" i="6" s="1"/>
  <c r="J36" i="6"/>
  <c r="H36" i="6" s="1"/>
  <c r="J37" i="6"/>
  <c r="H37" i="6" s="1"/>
  <c r="J38" i="6"/>
  <c r="H38" i="6" s="1"/>
  <c r="J39" i="6"/>
  <c r="H39" i="6" s="1"/>
  <c r="J40" i="6"/>
  <c r="H40" i="6" s="1"/>
  <c r="J41" i="6"/>
  <c r="H41" i="6" s="1"/>
  <c r="I43" i="6" l="1"/>
  <c r="I45" i="6" s="1"/>
  <c r="J43" i="6"/>
  <c r="B4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11" i="6"/>
  <c r="H43" i="6" l="1"/>
  <c r="H45" i="6" s="1"/>
  <c r="J45" i="6" s="1"/>
</calcChain>
</file>

<file path=xl/sharedStrings.xml><?xml version="1.0" encoding="utf-8"?>
<sst xmlns="http://schemas.openxmlformats.org/spreadsheetml/2006/main" count="27" uniqueCount="23">
  <si>
    <t>Date</t>
  </si>
  <si>
    <t>Start Time</t>
  </si>
  <si>
    <t>End Time</t>
  </si>
  <si>
    <t>Employee signature</t>
  </si>
  <si>
    <t>Supervisor signature</t>
  </si>
  <si>
    <t>Employee:</t>
  </si>
  <si>
    <t>Department:</t>
  </si>
  <si>
    <t>Supervisor:</t>
  </si>
  <si>
    <t>Total Hours:</t>
  </si>
  <si>
    <t>Month begins:</t>
  </si>
  <si>
    <t>Acme Corp.</t>
  </si>
  <si>
    <t>Accounting</t>
  </si>
  <si>
    <t>Joe Blough</t>
  </si>
  <si>
    <t>Travel Hours</t>
  </si>
  <si>
    <t>Total Hours</t>
  </si>
  <si>
    <t>Monthly Travel Timesheet</t>
  </si>
  <si>
    <t>Travel Pay Rate:</t>
  </si>
  <si>
    <t>Allowed Exempt Travel Hours per Month:</t>
  </si>
  <si>
    <t>Regular Pay Rate per hour/day:</t>
  </si>
  <si>
    <t>Regular Hours</t>
  </si>
  <si>
    <t>Pay Amount:</t>
  </si>
  <si>
    <t>Timeclockwizard</t>
  </si>
  <si>
    <t>Jane Doe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</si>
</sst>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8" x14ac:knownFonts="1">
    <font>
      <sz val="10"/>
      <name val="Verdana"/>
    </font>
    <font>
      <sz val="10"/>
      <name val="Verdana"/>
      <family val="2"/>
    </font>
    <font>
      <sz val="10"/>
      <color indexed="9"/>
      <name val="Verdana"/>
      <family val="2"/>
    </font>
    <font>
      <sz val="18"/>
      <name val="Verdana"/>
      <family val="2"/>
    </font>
    <font>
      <sz val="9"/>
      <name val="Verdana"/>
      <family val="2"/>
    </font>
    <font>
      <sz val="8"/>
      <name val="Verdana"/>
      <family val="2"/>
    </font>
    <font>
      <sz val="18"/>
      <color theme="1"/>
      <name val="Verdana"/>
      <family val="2"/>
    </font>
    <font>
      <sz val="16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-0.249977111117893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2" borderId="0" xfId="0" applyFill="1"/>
    <xf numFmtId="0" fontId="0" fillId="0" borderId="0" xfId="0" applyAlignment="1">
      <alignment horizontal="right"/>
    </xf>
    <xf numFmtId="14" fontId="0" fillId="0" borderId="1" xfId="0" applyNumberFormat="1" applyBorder="1"/>
    <xf numFmtId="18" fontId="0" fillId="0" borderId="2" xfId="0" applyNumberFormat="1" applyFill="1" applyBorder="1"/>
    <xf numFmtId="2" fontId="0" fillId="3" borderId="2" xfId="0" applyNumberFormat="1" applyFill="1" applyBorder="1"/>
    <xf numFmtId="18" fontId="0" fillId="0" borderId="2" xfId="0" applyNumberFormat="1" applyBorder="1"/>
    <xf numFmtId="0" fontId="4" fillId="0" borderId="0" xfId="0" applyFont="1"/>
    <xf numFmtId="2" fontId="0" fillId="0" borderId="2" xfId="0" applyNumberFormat="1" applyBorder="1"/>
    <xf numFmtId="2" fontId="0" fillId="0" borderId="2" xfId="0" applyNumberFormat="1" applyFill="1" applyBorder="1"/>
    <xf numFmtId="14" fontId="0" fillId="0" borderId="0" xfId="0" applyNumberFormat="1" applyBorder="1"/>
    <xf numFmtId="2" fontId="1" fillId="0" borderId="2" xfId="0" applyNumberFormat="1" applyFont="1" applyFill="1" applyBorder="1"/>
    <xf numFmtId="0" fontId="2" fillId="6" borderId="0" xfId="0" applyFont="1" applyFill="1" applyAlignment="1">
      <alignment horizontal="center"/>
    </xf>
    <xf numFmtId="0" fontId="2" fillId="6" borderId="0" xfId="0" applyFont="1" applyFill="1"/>
    <xf numFmtId="0" fontId="2" fillId="6" borderId="0" xfId="0" applyFont="1" applyFill="1" applyAlignment="1">
      <alignment horizontal="center" wrapText="1"/>
    </xf>
    <xf numFmtId="14" fontId="0" fillId="5" borderId="2" xfId="0" applyNumberFormat="1" applyFill="1" applyBorder="1"/>
    <xf numFmtId="2" fontId="0" fillId="5" borderId="2" xfId="0" applyNumberFormat="1" applyFill="1" applyBorder="1"/>
    <xf numFmtId="0" fontId="0" fillId="5" borderId="0" xfId="0" applyFill="1"/>
    <xf numFmtId="2" fontId="0" fillId="5" borderId="0" xfId="0" applyNumberFormat="1" applyFill="1"/>
    <xf numFmtId="0" fontId="1" fillId="5" borderId="0" xfId="0" applyFont="1" applyFill="1"/>
    <xf numFmtId="164" fontId="0" fillId="5" borderId="0" xfId="0" applyNumberFormat="1" applyFill="1"/>
    <xf numFmtId="0" fontId="0" fillId="0" borderId="1" xfId="0" applyBorder="1" applyAlignment="1"/>
    <xf numFmtId="0" fontId="1" fillId="0" borderId="1" xfId="0" applyFont="1" applyBorder="1" applyAlignment="1"/>
    <xf numFmtId="0" fontId="0" fillId="0" borderId="3" xfId="0" applyBorder="1" applyAlignment="1"/>
    <xf numFmtId="164" fontId="0" fillId="0" borderId="1" xfId="0" applyNumberFormat="1" applyBorder="1" applyAlignment="1">
      <alignment horizontal="right"/>
    </xf>
    <xf numFmtId="164" fontId="0" fillId="0" borderId="3" xfId="0" applyNumberFormat="1" applyBorder="1" applyAlignment="1">
      <alignment horizontal="right"/>
    </xf>
    <xf numFmtId="2" fontId="0" fillId="0" borderId="3" xfId="0" applyNumberFormat="1" applyBorder="1" applyAlignment="1">
      <alignment horizontal="right"/>
    </xf>
    <xf numFmtId="0" fontId="6" fillId="5" borderId="0" xfId="0" applyFont="1" applyFill="1" applyAlignment="1">
      <alignment horizontal="center"/>
    </xf>
    <xf numFmtId="0" fontId="7" fillId="4" borderId="0" xfId="0" applyFont="1" applyFill="1" applyAlignment="1">
      <alignment horizontal="center"/>
    </xf>
    <xf numFmtId="0" fontId="0" fillId="4" borderId="0" xfId="0" applyFill="1" applyAlignment="1">
      <alignment horizontal="center"/>
    </xf>
    <xf numFmtId="0" fontId="1" fillId="0" borderId="0" xfId="0" applyFont="1" applyAlignment="1">
      <alignment horizontal="right"/>
    </xf>
    <xf numFmtId="0" fontId="0" fillId="0" borderId="0" xfId="0" applyAlignment="1">
      <alignment horizontal="right"/>
    </xf>
    <xf numFmtId="0" fontId="3" fillId="0" borderId="1" xfId="0" applyFont="1" applyBorder="1" applyAlignment="1"/>
  </cellXfs>
  <cellStyles count="1">
    <cellStyle name="Normal" xfId="0" builtinId="0"/>
  </cellStyles>
  <dxfs count="1">
    <dxf>
      <border>
        <bottom style="thin">
          <color indexed="64"/>
        </bottom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C2D5E0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K54"/>
  <sheetViews>
    <sheetView tabSelected="1" zoomScaleNormal="100" workbookViewId="0">
      <selection activeCell="B3" sqref="B3:D3"/>
    </sheetView>
  </sheetViews>
  <sheetFormatPr defaultColWidth="11" defaultRowHeight="12.75" x14ac:dyDescent="0.2"/>
  <cols>
    <col min="1" max="1" width="1" customWidth="1"/>
    <col min="2" max="7" width="11" customWidth="1"/>
    <col min="8" max="8" width="12.25" customWidth="1"/>
    <col min="9" max="10" width="11" customWidth="1"/>
    <col min="11" max="11" width="1" customWidth="1"/>
  </cols>
  <sheetData>
    <row r="1" spans="1:11" ht="19.5" x14ac:dyDescent="0.25">
      <c r="A1" s="28" t="s">
        <v>21</v>
      </c>
      <c r="B1" s="29"/>
      <c r="C1" s="29"/>
      <c r="D1" s="29"/>
      <c r="E1" s="29"/>
      <c r="F1" s="29"/>
      <c r="G1" s="29"/>
      <c r="H1" s="29"/>
      <c r="I1" s="29"/>
      <c r="J1" s="29"/>
      <c r="K1" s="29"/>
    </row>
    <row r="2" spans="1:11" ht="22.5" x14ac:dyDescent="0.3">
      <c r="A2" s="27" t="s">
        <v>15</v>
      </c>
      <c r="B2" s="27"/>
      <c r="C2" s="27"/>
      <c r="D2" s="27"/>
      <c r="E2" s="27"/>
      <c r="F2" s="27"/>
      <c r="G2" s="27"/>
      <c r="H2" s="27"/>
      <c r="I2" s="27"/>
      <c r="J2" s="27"/>
      <c r="K2" s="27"/>
    </row>
    <row r="3" spans="1:11" ht="22.5" x14ac:dyDescent="0.3">
      <c r="B3" s="32" t="s">
        <v>10</v>
      </c>
      <c r="C3" s="21"/>
      <c r="D3" s="21"/>
      <c r="F3" s="7" t="s">
        <v>9</v>
      </c>
      <c r="G3" s="3">
        <v>42338</v>
      </c>
      <c r="H3" s="10"/>
    </row>
    <row r="5" spans="1:11" x14ac:dyDescent="0.2">
      <c r="B5" t="s">
        <v>5</v>
      </c>
      <c r="C5" s="22" t="s">
        <v>22</v>
      </c>
      <c r="D5" s="21"/>
      <c r="F5" s="30" t="s">
        <v>18</v>
      </c>
      <c r="G5" s="31"/>
      <c r="H5" s="31"/>
      <c r="I5" s="24">
        <v>15</v>
      </c>
      <c r="J5" s="24"/>
    </row>
    <row r="6" spans="1:11" x14ac:dyDescent="0.2">
      <c r="B6" t="s">
        <v>6</v>
      </c>
      <c r="C6" s="23" t="s">
        <v>11</v>
      </c>
      <c r="D6" s="23"/>
      <c r="F6" s="30" t="s">
        <v>16</v>
      </c>
      <c r="G6" s="30"/>
      <c r="H6" s="30"/>
      <c r="I6" s="25">
        <f>I5*1.5</f>
        <v>22.5</v>
      </c>
      <c r="J6" s="25"/>
    </row>
    <row r="7" spans="1:11" x14ac:dyDescent="0.2">
      <c r="B7" t="s">
        <v>7</v>
      </c>
      <c r="C7" s="23" t="s">
        <v>12</v>
      </c>
      <c r="D7" s="23"/>
      <c r="E7" s="30" t="s">
        <v>17</v>
      </c>
      <c r="F7" s="30"/>
      <c r="G7" s="30"/>
      <c r="H7" s="30"/>
      <c r="I7" s="26">
        <v>50</v>
      </c>
      <c r="J7" s="26"/>
    </row>
    <row r="9" spans="1:11" ht="6.75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 ht="26.25" customHeight="1" x14ac:dyDescent="0.2">
      <c r="A10" s="1"/>
      <c r="B10" s="12"/>
      <c r="C10" s="12" t="s">
        <v>0</v>
      </c>
      <c r="D10" s="12" t="s">
        <v>1</v>
      </c>
      <c r="E10" s="12" t="s">
        <v>2</v>
      </c>
      <c r="F10" s="12" t="s">
        <v>1</v>
      </c>
      <c r="G10" s="12" t="s">
        <v>2</v>
      </c>
      <c r="H10" s="14" t="s">
        <v>19</v>
      </c>
      <c r="I10" s="14" t="s">
        <v>13</v>
      </c>
      <c r="J10" s="14" t="s">
        <v>14</v>
      </c>
      <c r="K10" s="1"/>
    </row>
    <row r="11" spans="1:11" x14ac:dyDescent="0.2">
      <c r="A11" s="1"/>
      <c r="B11" s="13" t="str">
        <f>IF(C11&lt;&gt;"",CHOOSE(WEEKDAY(C11),"Sun","Mon","Tue","Wed","Thu","Fri","Sat"),"")</f>
        <v>Sun</v>
      </c>
      <c r="C11" s="15">
        <f>$G$3</f>
        <v>42338</v>
      </c>
      <c r="D11" s="4">
        <v>0.33333333333333331</v>
      </c>
      <c r="E11" s="4">
        <v>0.5</v>
      </c>
      <c r="F11" s="4">
        <v>0.54166666666666663</v>
      </c>
      <c r="G11" s="4">
        <v>0.66666666666666663</v>
      </c>
      <c r="H11" s="11">
        <f>IF(I11="",J11,(J11-I11))</f>
        <v>6</v>
      </c>
      <c r="I11" s="9">
        <v>1</v>
      </c>
      <c r="J11" s="5">
        <f>IF(MOD((E11-D11)+(G11-F11),1)*24=0,"",MOD((E11-D11)+(G11-F11),1)*24)</f>
        <v>7</v>
      </c>
      <c r="K11" s="1"/>
    </row>
    <row r="12" spans="1:11" x14ac:dyDescent="0.2">
      <c r="A12" s="1"/>
      <c r="B12" s="13" t="str">
        <f t="shared" ref="B12:B41" si="0">IF(C12&lt;&gt;"",CHOOSE(WEEKDAY(C12),"Sun","Mon","Tue","Wed","Thu","Fri","Sat"),"")</f>
        <v>Mon</v>
      </c>
      <c r="C12" s="15">
        <f>$G$3+1</f>
        <v>42339</v>
      </c>
      <c r="D12" s="4">
        <v>0.33333333333333331</v>
      </c>
      <c r="E12" s="4">
        <v>0.5</v>
      </c>
      <c r="F12" s="4">
        <v>0.54166666666666663</v>
      </c>
      <c r="G12" s="4">
        <v>0.70833333333333337</v>
      </c>
      <c r="H12" s="11">
        <f t="shared" ref="H12:H41" si="1">IF(I12="",J12,(J12-I12))</f>
        <v>3.0000000000000018</v>
      </c>
      <c r="I12" s="9">
        <v>5</v>
      </c>
      <c r="J12" s="16">
        <f t="shared" ref="J12:J41" si="2">IF(MOD((E12-D12)+(G12-F12),1)*24=0,"",MOD((E12-D12)+(G12-F12),1)*24)</f>
        <v>8.0000000000000018</v>
      </c>
      <c r="K12" s="1"/>
    </row>
    <row r="13" spans="1:11" x14ac:dyDescent="0.2">
      <c r="A13" s="1"/>
      <c r="B13" s="13" t="str">
        <f t="shared" si="0"/>
        <v>Tue</v>
      </c>
      <c r="C13" s="15">
        <f>$G$3+2</f>
        <v>42340</v>
      </c>
      <c r="D13" s="4">
        <v>0.33333333333333331</v>
      </c>
      <c r="E13" s="4">
        <v>0.5</v>
      </c>
      <c r="F13" s="4"/>
      <c r="G13" s="4"/>
      <c r="H13" s="11">
        <f t="shared" si="1"/>
        <v>0</v>
      </c>
      <c r="I13" s="9">
        <v>4</v>
      </c>
      <c r="J13" s="16">
        <f t="shared" si="2"/>
        <v>4</v>
      </c>
      <c r="K13" s="1"/>
    </row>
    <row r="14" spans="1:11" x14ac:dyDescent="0.2">
      <c r="A14" s="1"/>
      <c r="B14" s="13" t="str">
        <f t="shared" si="0"/>
        <v>Wed</v>
      </c>
      <c r="C14" s="15">
        <f>$G$3+3</f>
        <v>42341</v>
      </c>
      <c r="D14" s="4">
        <v>0.33333333333333331</v>
      </c>
      <c r="E14" s="4">
        <v>0.5</v>
      </c>
      <c r="F14" s="4">
        <v>0.54166666666666663</v>
      </c>
      <c r="G14" s="4">
        <v>0.70833333333333337</v>
      </c>
      <c r="H14" s="11">
        <f t="shared" si="1"/>
        <v>1.0000000000000018</v>
      </c>
      <c r="I14" s="8">
        <v>7</v>
      </c>
      <c r="J14" s="16">
        <f t="shared" si="2"/>
        <v>8.0000000000000018</v>
      </c>
      <c r="K14" s="1"/>
    </row>
    <row r="15" spans="1:11" x14ac:dyDescent="0.2">
      <c r="A15" s="1"/>
      <c r="B15" s="13" t="str">
        <f t="shared" si="0"/>
        <v>Thu</v>
      </c>
      <c r="C15" s="15">
        <f>$G$3+4</f>
        <v>42342</v>
      </c>
      <c r="D15" s="6"/>
      <c r="E15" s="6"/>
      <c r="F15" s="6"/>
      <c r="G15" s="6"/>
      <c r="H15" s="11" t="str">
        <f t="shared" si="1"/>
        <v/>
      </c>
      <c r="I15" s="8"/>
      <c r="J15" s="16" t="str">
        <f t="shared" si="2"/>
        <v/>
      </c>
      <c r="K15" s="1"/>
    </row>
    <row r="16" spans="1:11" x14ac:dyDescent="0.2">
      <c r="A16" s="1"/>
      <c r="B16" s="13" t="str">
        <f t="shared" si="0"/>
        <v>Fri</v>
      </c>
      <c r="C16" s="15">
        <f>$G$3+5</f>
        <v>42343</v>
      </c>
      <c r="D16" s="6"/>
      <c r="E16" s="6"/>
      <c r="F16" s="6"/>
      <c r="G16" s="6"/>
      <c r="H16" s="11" t="str">
        <f t="shared" si="1"/>
        <v/>
      </c>
      <c r="I16" s="8"/>
      <c r="J16" s="16" t="str">
        <f t="shared" si="2"/>
        <v/>
      </c>
      <c r="K16" s="1"/>
    </row>
    <row r="17" spans="1:11" x14ac:dyDescent="0.2">
      <c r="A17" s="1"/>
      <c r="B17" s="13" t="str">
        <f t="shared" si="0"/>
        <v>Sat</v>
      </c>
      <c r="C17" s="15">
        <f>$G$3+6</f>
        <v>42344</v>
      </c>
      <c r="D17" s="4">
        <v>0.33333333333333331</v>
      </c>
      <c r="E17" s="4">
        <v>0.5</v>
      </c>
      <c r="F17" s="4">
        <v>0.54166666666666663</v>
      </c>
      <c r="G17" s="4">
        <v>0.70833333333333337</v>
      </c>
      <c r="H17" s="11">
        <f t="shared" si="1"/>
        <v>4.0000000000000018</v>
      </c>
      <c r="I17" s="8">
        <v>4</v>
      </c>
      <c r="J17" s="16">
        <f t="shared" si="2"/>
        <v>8.0000000000000018</v>
      </c>
      <c r="K17" s="1"/>
    </row>
    <row r="18" spans="1:11" x14ac:dyDescent="0.2">
      <c r="A18" s="1"/>
      <c r="B18" s="13" t="str">
        <f t="shared" si="0"/>
        <v>Sun</v>
      </c>
      <c r="C18" s="15">
        <f>$G$3+7</f>
        <v>42345</v>
      </c>
      <c r="D18" s="4">
        <v>0.33333333333333331</v>
      </c>
      <c r="E18" s="4">
        <v>0.5</v>
      </c>
      <c r="F18" s="4">
        <v>0.54166666666666663</v>
      </c>
      <c r="G18" s="4">
        <v>0.70833333333333337</v>
      </c>
      <c r="H18" s="11">
        <f t="shared" si="1"/>
        <v>2.0000000000000018</v>
      </c>
      <c r="I18" s="8">
        <v>6</v>
      </c>
      <c r="J18" s="16">
        <f t="shared" si="2"/>
        <v>8.0000000000000018</v>
      </c>
      <c r="K18" s="1"/>
    </row>
    <row r="19" spans="1:11" x14ac:dyDescent="0.2">
      <c r="A19" s="1"/>
      <c r="B19" s="13" t="str">
        <f t="shared" si="0"/>
        <v>Mon</v>
      </c>
      <c r="C19" s="15">
        <f>$G$3+8</f>
        <v>42346</v>
      </c>
      <c r="D19" s="4">
        <v>0.33333333333333331</v>
      </c>
      <c r="E19" s="4">
        <v>0.5</v>
      </c>
      <c r="F19" s="4">
        <v>0.54166666666666663</v>
      </c>
      <c r="G19" s="4">
        <v>0.70833333333333337</v>
      </c>
      <c r="H19" s="11">
        <f t="shared" si="1"/>
        <v>3.5000000000000018</v>
      </c>
      <c r="I19" s="8">
        <v>4.5</v>
      </c>
      <c r="J19" s="16">
        <f t="shared" si="2"/>
        <v>8.0000000000000018</v>
      </c>
      <c r="K19" s="1"/>
    </row>
    <row r="20" spans="1:11" x14ac:dyDescent="0.2">
      <c r="A20" s="1"/>
      <c r="B20" s="13" t="str">
        <f t="shared" si="0"/>
        <v>Tue</v>
      </c>
      <c r="C20" s="15">
        <f>$G$3+9</f>
        <v>42347</v>
      </c>
      <c r="D20" s="4">
        <v>0.33333333333333331</v>
      </c>
      <c r="E20" s="4">
        <v>0.5</v>
      </c>
      <c r="F20" s="4">
        <v>0.54166666666666663</v>
      </c>
      <c r="G20" s="4">
        <v>0.70833333333333337</v>
      </c>
      <c r="H20" s="11">
        <f t="shared" si="1"/>
        <v>1.7763568394002505E-15</v>
      </c>
      <c r="I20" s="8">
        <v>8</v>
      </c>
      <c r="J20" s="16">
        <f t="shared" si="2"/>
        <v>8.0000000000000018</v>
      </c>
      <c r="K20" s="1"/>
    </row>
    <row r="21" spans="1:11" x14ac:dyDescent="0.2">
      <c r="A21" s="1"/>
      <c r="B21" s="13" t="str">
        <f t="shared" si="0"/>
        <v>Wed</v>
      </c>
      <c r="C21" s="15">
        <f>$G$3+10</f>
        <v>42348</v>
      </c>
      <c r="D21" s="4">
        <v>0.33333333333333331</v>
      </c>
      <c r="E21" s="4">
        <v>0.5</v>
      </c>
      <c r="F21" s="4">
        <v>0.54166666666666663</v>
      </c>
      <c r="G21" s="4">
        <v>0.70833333333333337</v>
      </c>
      <c r="H21" s="11">
        <f t="shared" si="1"/>
        <v>7.0000000000000018</v>
      </c>
      <c r="I21" s="8">
        <v>1</v>
      </c>
      <c r="J21" s="16">
        <f t="shared" si="2"/>
        <v>8.0000000000000018</v>
      </c>
      <c r="K21" s="1"/>
    </row>
    <row r="22" spans="1:11" x14ac:dyDescent="0.2">
      <c r="A22" s="1"/>
      <c r="B22" s="13" t="str">
        <f t="shared" si="0"/>
        <v>Thu</v>
      </c>
      <c r="C22" s="15">
        <f>$G$3+11</f>
        <v>42349</v>
      </c>
      <c r="D22" s="6"/>
      <c r="E22" s="6"/>
      <c r="F22" s="6"/>
      <c r="G22" s="6"/>
      <c r="H22" s="11" t="str">
        <f t="shared" si="1"/>
        <v/>
      </c>
      <c r="I22" s="8"/>
      <c r="J22" s="16" t="str">
        <f t="shared" si="2"/>
        <v/>
      </c>
      <c r="K22" s="1"/>
    </row>
    <row r="23" spans="1:11" x14ac:dyDescent="0.2">
      <c r="A23" s="1"/>
      <c r="B23" s="13" t="str">
        <f t="shared" si="0"/>
        <v>Fri</v>
      </c>
      <c r="C23" s="15">
        <f>$G$3+12</f>
        <v>42350</v>
      </c>
      <c r="D23" s="6"/>
      <c r="E23" s="6"/>
      <c r="F23" s="6"/>
      <c r="G23" s="6"/>
      <c r="H23" s="11" t="str">
        <f t="shared" si="1"/>
        <v/>
      </c>
      <c r="I23" s="8"/>
      <c r="J23" s="16" t="str">
        <f t="shared" si="2"/>
        <v/>
      </c>
      <c r="K23" s="1"/>
    </row>
    <row r="24" spans="1:11" x14ac:dyDescent="0.2">
      <c r="A24" s="1"/>
      <c r="B24" s="13" t="str">
        <f t="shared" si="0"/>
        <v>Sat</v>
      </c>
      <c r="C24" s="15">
        <f>$G$3+13</f>
        <v>42351</v>
      </c>
      <c r="D24" s="4">
        <v>0.33333333333333331</v>
      </c>
      <c r="E24" s="4">
        <v>0.5</v>
      </c>
      <c r="F24" s="4">
        <v>0.54166666666666663</v>
      </c>
      <c r="G24" s="4">
        <v>0.70833333333333337</v>
      </c>
      <c r="H24" s="11">
        <f t="shared" si="1"/>
        <v>8.0000000000000018</v>
      </c>
      <c r="I24" s="8"/>
      <c r="J24" s="16">
        <f t="shared" si="2"/>
        <v>8.0000000000000018</v>
      </c>
      <c r="K24" s="1"/>
    </row>
    <row r="25" spans="1:11" x14ac:dyDescent="0.2">
      <c r="A25" s="1"/>
      <c r="B25" s="13" t="str">
        <f t="shared" si="0"/>
        <v>Sun</v>
      </c>
      <c r="C25" s="15">
        <f>$G$3+14</f>
        <v>42352</v>
      </c>
      <c r="D25" s="4">
        <v>0.33333333333333331</v>
      </c>
      <c r="E25" s="4">
        <v>0.5</v>
      </c>
      <c r="F25" s="4">
        <v>0.54166666666666663</v>
      </c>
      <c r="G25" s="4">
        <v>0.70833333333333337</v>
      </c>
      <c r="H25" s="11">
        <f t="shared" si="1"/>
        <v>8.0000000000000018</v>
      </c>
      <c r="I25" s="8"/>
      <c r="J25" s="16">
        <f t="shared" si="2"/>
        <v>8.0000000000000018</v>
      </c>
      <c r="K25" s="1"/>
    </row>
    <row r="26" spans="1:11" x14ac:dyDescent="0.2">
      <c r="A26" s="1"/>
      <c r="B26" s="13" t="str">
        <f t="shared" si="0"/>
        <v>Mon</v>
      </c>
      <c r="C26" s="15">
        <f>$G$3+15</f>
        <v>42353</v>
      </c>
      <c r="D26" s="4">
        <v>0.33333333333333331</v>
      </c>
      <c r="E26" s="4">
        <v>0.5</v>
      </c>
      <c r="F26" s="4">
        <v>0.54166666666666663</v>
      </c>
      <c r="G26" s="4">
        <v>0.70833333333333337</v>
      </c>
      <c r="H26" s="11">
        <f t="shared" si="1"/>
        <v>8.0000000000000018</v>
      </c>
      <c r="I26" s="8"/>
      <c r="J26" s="16">
        <f t="shared" si="2"/>
        <v>8.0000000000000018</v>
      </c>
      <c r="K26" s="1"/>
    </row>
    <row r="27" spans="1:11" x14ac:dyDescent="0.2">
      <c r="A27" s="1"/>
      <c r="B27" s="13" t="str">
        <f t="shared" si="0"/>
        <v>Tue</v>
      </c>
      <c r="C27" s="15">
        <f>$G$3+16</f>
        <v>42354</v>
      </c>
      <c r="D27" s="4">
        <v>0.33333333333333331</v>
      </c>
      <c r="E27" s="4">
        <v>0.5</v>
      </c>
      <c r="F27" s="4">
        <v>0.54166666666666663</v>
      </c>
      <c r="G27" s="4">
        <v>0.70833333333333337</v>
      </c>
      <c r="H27" s="11">
        <f t="shared" si="1"/>
        <v>8.0000000000000018</v>
      </c>
      <c r="I27" s="9"/>
      <c r="J27" s="16">
        <f t="shared" si="2"/>
        <v>8.0000000000000018</v>
      </c>
      <c r="K27" s="1"/>
    </row>
    <row r="28" spans="1:11" x14ac:dyDescent="0.2">
      <c r="A28" s="1"/>
      <c r="B28" s="13" t="str">
        <f t="shared" si="0"/>
        <v>Wed</v>
      </c>
      <c r="C28" s="15">
        <f>$G$3+17</f>
        <v>42355</v>
      </c>
      <c r="D28" s="4">
        <v>0.33333333333333331</v>
      </c>
      <c r="E28" s="4">
        <v>0.5</v>
      </c>
      <c r="F28" s="4">
        <v>0.54166666666666663</v>
      </c>
      <c r="G28" s="4">
        <v>0.70833333333333337</v>
      </c>
      <c r="H28" s="11">
        <f t="shared" si="1"/>
        <v>8.0000000000000018</v>
      </c>
      <c r="I28" s="9"/>
      <c r="J28" s="16">
        <f t="shared" si="2"/>
        <v>8.0000000000000018</v>
      </c>
      <c r="K28" s="1"/>
    </row>
    <row r="29" spans="1:11" x14ac:dyDescent="0.2">
      <c r="A29" s="1"/>
      <c r="B29" s="13" t="str">
        <f t="shared" si="0"/>
        <v>Thu</v>
      </c>
      <c r="C29" s="15">
        <f>$G$3+18</f>
        <v>42356</v>
      </c>
      <c r="D29" s="4"/>
      <c r="E29" s="4"/>
      <c r="F29" s="4"/>
      <c r="G29" s="4"/>
      <c r="H29" s="11" t="str">
        <f t="shared" si="1"/>
        <v/>
      </c>
      <c r="I29" s="9"/>
      <c r="J29" s="16" t="str">
        <f t="shared" si="2"/>
        <v/>
      </c>
      <c r="K29" s="1"/>
    </row>
    <row r="30" spans="1:11" x14ac:dyDescent="0.2">
      <c r="A30" s="1"/>
      <c r="B30" s="13" t="str">
        <f t="shared" si="0"/>
        <v>Fri</v>
      </c>
      <c r="C30" s="15">
        <f>$G$3+19</f>
        <v>42357</v>
      </c>
      <c r="D30" s="4"/>
      <c r="E30" s="4"/>
      <c r="F30" s="4"/>
      <c r="G30" s="4"/>
      <c r="H30" s="11" t="str">
        <f t="shared" si="1"/>
        <v/>
      </c>
      <c r="I30" s="9"/>
      <c r="J30" s="16" t="str">
        <f t="shared" si="2"/>
        <v/>
      </c>
      <c r="K30" s="1"/>
    </row>
    <row r="31" spans="1:11" x14ac:dyDescent="0.2">
      <c r="A31" s="1"/>
      <c r="B31" s="13" t="str">
        <f t="shared" si="0"/>
        <v>Sat</v>
      </c>
      <c r="C31" s="15">
        <f>$G$3+20</f>
        <v>42358</v>
      </c>
      <c r="D31" s="4">
        <v>0.33333333333333331</v>
      </c>
      <c r="E31" s="4">
        <v>0.5</v>
      </c>
      <c r="F31" s="4">
        <v>0.54166666666666663</v>
      </c>
      <c r="G31" s="4">
        <v>0.70833333333333337</v>
      </c>
      <c r="H31" s="11">
        <f t="shared" si="1"/>
        <v>8.0000000000000018</v>
      </c>
      <c r="I31" s="9"/>
      <c r="J31" s="16">
        <f t="shared" si="2"/>
        <v>8.0000000000000018</v>
      </c>
      <c r="K31" s="1"/>
    </row>
    <row r="32" spans="1:11" x14ac:dyDescent="0.2">
      <c r="A32" s="1"/>
      <c r="B32" s="13" t="str">
        <f t="shared" si="0"/>
        <v>Sun</v>
      </c>
      <c r="C32" s="15">
        <f>$G$3+21</f>
        <v>42359</v>
      </c>
      <c r="D32" s="4">
        <v>0.33333333333333331</v>
      </c>
      <c r="E32" s="4">
        <v>0.5</v>
      </c>
      <c r="F32" s="4">
        <v>0.54166666666666663</v>
      </c>
      <c r="G32" s="4">
        <v>0.70833333333333337</v>
      </c>
      <c r="H32" s="11">
        <f t="shared" si="1"/>
        <v>8.0000000000000018</v>
      </c>
      <c r="I32" s="9"/>
      <c r="J32" s="16">
        <f t="shared" si="2"/>
        <v>8.0000000000000018</v>
      </c>
      <c r="K32" s="1"/>
    </row>
    <row r="33" spans="1:11" x14ac:dyDescent="0.2">
      <c r="A33" s="1"/>
      <c r="B33" s="13" t="str">
        <f t="shared" si="0"/>
        <v>Mon</v>
      </c>
      <c r="C33" s="15">
        <f>$G$3+22</f>
        <v>42360</v>
      </c>
      <c r="D33" s="4">
        <v>0.33333333333333331</v>
      </c>
      <c r="E33" s="4">
        <v>0.5</v>
      </c>
      <c r="F33" s="4">
        <v>0.54166666666666663</v>
      </c>
      <c r="G33" s="4">
        <v>0.70833333333333337</v>
      </c>
      <c r="H33" s="11">
        <f t="shared" si="1"/>
        <v>8.0000000000000018</v>
      </c>
      <c r="I33" s="9"/>
      <c r="J33" s="16">
        <f t="shared" si="2"/>
        <v>8.0000000000000018</v>
      </c>
      <c r="K33" s="1"/>
    </row>
    <row r="34" spans="1:11" x14ac:dyDescent="0.2">
      <c r="A34" s="1"/>
      <c r="B34" s="13" t="str">
        <f t="shared" si="0"/>
        <v>Tue</v>
      </c>
      <c r="C34" s="15">
        <f>$G$3+23</f>
        <v>42361</v>
      </c>
      <c r="D34" s="4">
        <v>0.33333333333333331</v>
      </c>
      <c r="E34" s="4">
        <v>0.5</v>
      </c>
      <c r="F34" s="4">
        <v>0.54166666666666663</v>
      </c>
      <c r="G34" s="4">
        <v>0.70833333333333337</v>
      </c>
      <c r="H34" s="11">
        <f t="shared" si="1"/>
        <v>8.0000000000000018</v>
      </c>
      <c r="I34" s="9"/>
      <c r="J34" s="16">
        <f t="shared" si="2"/>
        <v>8.0000000000000018</v>
      </c>
      <c r="K34" s="1"/>
    </row>
    <row r="35" spans="1:11" x14ac:dyDescent="0.2">
      <c r="A35" s="1"/>
      <c r="B35" s="13" t="str">
        <f t="shared" si="0"/>
        <v>Wed</v>
      </c>
      <c r="C35" s="15">
        <f>$G$3+24</f>
        <v>42362</v>
      </c>
      <c r="D35" s="4">
        <v>0.33333333333333331</v>
      </c>
      <c r="E35" s="4">
        <v>0.5</v>
      </c>
      <c r="F35" s="4">
        <v>0.54166666666666663</v>
      </c>
      <c r="G35" s="4">
        <v>0.70833333333333337</v>
      </c>
      <c r="H35" s="11">
        <f t="shared" si="1"/>
        <v>8.0000000000000018</v>
      </c>
      <c r="I35" s="9"/>
      <c r="J35" s="16">
        <f t="shared" si="2"/>
        <v>8.0000000000000018</v>
      </c>
      <c r="K35" s="1"/>
    </row>
    <row r="36" spans="1:11" x14ac:dyDescent="0.2">
      <c r="A36" s="1"/>
      <c r="B36" s="13" t="str">
        <f t="shared" si="0"/>
        <v>Thu</v>
      </c>
      <c r="C36" s="15">
        <f>$G$3+25</f>
        <v>42363</v>
      </c>
      <c r="D36" s="4"/>
      <c r="E36" s="4"/>
      <c r="F36" s="4"/>
      <c r="G36" s="4"/>
      <c r="H36" s="11" t="str">
        <f t="shared" si="1"/>
        <v/>
      </c>
      <c r="I36" s="9"/>
      <c r="J36" s="16" t="str">
        <f t="shared" si="2"/>
        <v/>
      </c>
      <c r="K36" s="1"/>
    </row>
    <row r="37" spans="1:11" x14ac:dyDescent="0.2">
      <c r="A37" s="1"/>
      <c r="B37" s="13" t="str">
        <f t="shared" si="0"/>
        <v>Fri</v>
      </c>
      <c r="C37" s="15">
        <f>$G$3+26</f>
        <v>42364</v>
      </c>
      <c r="D37" s="4"/>
      <c r="E37" s="4"/>
      <c r="F37" s="4"/>
      <c r="G37" s="4"/>
      <c r="H37" s="11" t="str">
        <f t="shared" si="1"/>
        <v/>
      </c>
      <c r="I37" s="9"/>
      <c r="J37" s="16" t="str">
        <f t="shared" si="2"/>
        <v/>
      </c>
      <c r="K37" s="1"/>
    </row>
    <row r="38" spans="1:11" x14ac:dyDescent="0.2">
      <c r="A38" s="1"/>
      <c r="B38" s="13" t="str">
        <f t="shared" si="0"/>
        <v>Sat</v>
      </c>
      <c r="C38" s="15">
        <f>IF(MONTH($G$3+27)=MONTH($G$3),$G$3+27,"")</f>
        <v>42365</v>
      </c>
      <c r="D38" s="4">
        <v>0.33333333333333331</v>
      </c>
      <c r="E38" s="4">
        <v>0.5</v>
      </c>
      <c r="F38" s="4">
        <v>0.54166666666666663</v>
      </c>
      <c r="G38" s="4">
        <v>0.70833333333333337</v>
      </c>
      <c r="H38" s="11">
        <f t="shared" si="1"/>
        <v>8.0000000000000018</v>
      </c>
      <c r="I38" s="9"/>
      <c r="J38" s="16">
        <f t="shared" si="2"/>
        <v>8.0000000000000018</v>
      </c>
      <c r="K38" s="1"/>
    </row>
    <row r="39" spans="1:11" x14ac:dyDescent="0.2">
      <c r="A39" s="1"/>
      <c r="B39" s="13" t="str">
        <f t="shared" si="0"/>
        <v>Sun</v>
      </c>
      <c r="C39" s="15">
        <f>IF(MONTH($G$3+28)=MONTH($G$3),$G$3+28,"")</f>
        <v>42366</v>
      </c>
      <c r="D39" s="4">
        <v>0.33333333333333331</v>
      </c>
      <c r="E39" s="4">
        <v>0.5</v>
      </c>
      <c r="F39" s="4">
        <v>0.54166666666666663</v>
      </c>
      <c r="G39" s="4">
        <v>0.70833333333333337</v>
      </c>
      <c r="H39" s="11">
        <f t="shared" si="1"/>
        <v>8.0000000000000018</v>
      </c>
      <c r="I39" s="9"/>
      <c r="J39" s="16">
        <f t="shared" si="2"/>
        <v>8.0000000000000018</v>
      </c>
      <c r="K39" s="1"/>
    </row>
    <row r="40" spans="1:11" x14ac:dyDescent="0.2">
      <c r="A40" s="1"/>
      <c r="B40" s="13" t="str">
        <f t="shared" si="0"/>
        <v>Mon</v>
      </c>
      <c r="C40" s="15">
        <f>IF(MONTH($G$3+29)=MONTH($G$3),$G$3+29,"")</f>
        <v>42367</v>
      </c>
      <c r="D40" s="4">
        <v>0.33333333333333331</v>
      </c>
      <c r="E40" s="4">
        <v>0.5</v>
      </c>
      <c r="F40" s="4">
        <v>0.54166666666666663</v>
      </c>
      <c r="G40" s="4">
        <v>0.70833333333333337</v>
      </c>
      <c r="H40" s="11">
        <f t="shared" si="1"/>
        <v>8.0000000000000018</v>
      </c>
      <c r="I40" s="9"/>
      <c r="J40" s="16">
        <f t="shared" si="2"/>
        <v>8.0000000000000018</v>
      </c>
      <c r="K40" s="1"/>
    </row>
    <row r="41" spans="1:11" x14ac:dyDescent="0.2">
      <c r="A41" s="1"/>
      <c r="B41" s="13" t="str">
        <f t="shared" si="0"/>
        <v>Tue</v>
      </c>
      <c r="C41" s="15">
        <f>IF(MONTH($G$3+30)=MONTH($G$3),$G$3+30,"")</f>
        <v>42368</v>
      </c>
      <c r="D41" s="4">
        <v>0.33333333333333331</v>
      </c>
      <c r="E41" s="4">
        <v>0.5</v>
      </c>
      <c r="F41" s="4">
        <v>0.54166666666666663</v>
      </c>
      <c r="G41" s="4">
        <v>0.70833333333333337</v>
      </c>
      <c r="H41" s="11">
        <f t="shared" si="1"/>
        <v>8.0000000000000018</v>
      </c>
      <c r="I41" s="9"/>
      <c r="J41" s="16">
        <f t="shared" si="2"/>
        <v>8.0000000000000018</v>
      </c>
      <c r="K41" s="1"/>
    </row>
    <row r="42" spans="1:11" ht="6.7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x14ac:dyDescent="0.2">
      <c r="A43" s="1"/>
      <c r="B43" s="1"/>
      <c r="C43" s="1"/>
      <c r="D43" s="1"/>
      <c r="E43" s="1"/>
      <c r="F43" s="1"/>
      <c r="G43" s="17" t="s">
        <v>8</v>
      </c>
      <c r="H43" s="18">
        <f>SUM(H11:H41)</f>
        <v>138.50000000000003</v>
      </c>
      <c r="I43" s="18">
        <f>IF(SUM(I11:I41)&lt;I7, SUM(I11:I41), I7)</f>
        <v>40.5</v>
      </c>
      <c r="J43" s="18">
        <f>SUM(J11:J41)</f>
        <v>179</v>
      </c>
      <c r="K43" s="1"/>
    </row>
    <row r="44" spans="1:11" ht="6.7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x14ac:dyDescent="0.2">
      <c r="A45" s="1"/>
      <c r="B45" s="1"/>
      <c r="C45" s="1"/>
      <c r="D45" s="1"/>
      <c r="E45" s="1"/>
      <c r="F45" s="1"/>
      <c r="G45" s="19" t="s">
        <v>20</v>
      </c>
      <c r="H45" s="20">
        <f>(I5*H43)</f>
        <v>2077.5000000000005</v>
      </c>
      <c r="I45" s="20">
        <f>(I43*I6)</f>
        <v>911.25</v>
      </c>
      <c r="J45" s="20">
        <f>(H45+I45)</f>
        <v>2988.7500000000005</v>
      </c>
      <c r="K45" s="1"/>
    </row>
    <row r="46" spans="1:11" ht="5.2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53" spans="2:9" x14ac:dyDescent="0.2">
      <c r="B53" s="21"/>
      <c r="C53" s="21"/>
      <c r="D53" s="21"/>
      <c r="F53" s="21"/>
      <c r="G53" s="21"/>
      <c r="H53" s="21"/>
      <c r="I53" s="21"/>
    </row>
    <row r="54" spans="2:9" x14ac:dyDescent="0.2">
      <c r="B54" t="s">
        <v>3</v>
      </c>
      <c r="D54" s="2" t="s">
        <v>0</v>
      </c>
      <c r="F54" t="s">
        <v>4</v>
      </c>
      <c r="I54" s="2" t="s">
        <v>0</v>
      </c>
    </row>
  </sheetData>
  <mergeCells count="14">
    <mergeCell ref="A2:K2"/>
    <mergeCell ref="A1:K1"/>
    <mergeCell ref="F6:H6"/>
    <mergeCell ref="E7:H7"/>
    <mergeCell ref="F5:H5"/>
    <mergeCell ref="B3:D3"/>
    <mergeCell ref="F53:I53"/>
    <mergeCell ref="C5:D5"/>
    <mergeCell ref="C6:D6"/>
    <mergeCell ref="C7:D7"/>
    <mergeCell ref="B53:D53"/>
    <mergeCell ref="I5:J5"/>
    <mergeCell ref="I6:J6"/>
    <mergeCell ref="I7:J7"/>
  </mergeCells>
  <phoneticPr fontId="5"/>
  <conditionalFormatting sqref="B11:I41">
    <cfRule type="expression" dxfId="0" priority="1" stopIfTrue="1">
      <formula>$B11="Sat"</formula>
    </cfRule>
  </conditionalFormatting>
  <pageMargins left="0.75" right="0.75" top="0.75" bottom="0.75" header="0.5" footer="0.5"/>
  <pageSetup paperSize="0" scale="72" orientation="landscape" horizontalDpi="4294967292" verticalDpi="4294967292"/>
  <headerFooter alignWithMargins="0">
    <oddFooter>&amp;Lwww.PrintableTimeSheets.net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overtime-day-extra-nobreak</vt:lpstr>
    </vt:vector>
  </TitlesOfParts>
  <Manager/>
  <Company>www.PrintableTimeSheets.net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Printable Time Sheets:  Monthly Travel-monthly-break-horizontal</dc:title>
  <dc:subject>printable time sheets</dc:subject>
  <dc:creator>Savetz Publishing, Inc.</dc:creator>
  <cp:keywords>printable time sheets xls</cp:keywords>
  <dc:description>Printable Time Sheets by Savetz Publishing, Inc. Download a printable time sheet, open it in Microsoft Excel, enter your information to customize it, and print your personalized Printable Time Sheet.</dc:description>
  <cp:lastModifiedBy>jeffrey portillo</cp:lastModifiedBy>
  <cp:lastPrinted>2014-02-20T22:59:20Z</cp:lastPrinted>
  <dcterms:created xsi:type="dcterms:W3CDTF">2007-11-28T22:43:50Z</dcterms:created>
  <dcterms:modified xsi:type="dcterms:W3CDTF">2020-01-20T15:03:28Z</dcterms:modified>
  <cp:category>printable time sheets</cp:category>
</cp:coreProperties>
</file>